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Fixasset" sheetId="1" r:id="rId1"/>
    <sheet name="Sheet1" sheetId="2" r:id="rId2"/>
    <sheet name="Sheet2" sheetId="3" r:id="rId3"/>
    <sheet name="Sheet3" sheetId="4" r:id="rId4"/>
  </sheets>
  <definedNames>
    <definedName name="_xlnm.Print_Area" localSheetId="0">'Fixasset'!$A$1:$I$51</definedName>
  </definedNames>
  <calcPr fullCalcOnLoad="1"/>
</workbook>
</file>

<file path=xl/sharedStrings.xml><?xml version="1.0" encoding="utf-8"?>
<sst xmlns="http://schemas.openxmlformats.org/spreadsheetml/2006/main" count="59" uniqueCount="56">
  <si>
    <t>บริษัท/ห้างฯ......................................................................................</t>
  </si>
  <si>
    <t>กระดาษทำการตรวจสอบทรัพย์สินถาวร</t>
  </si>
  <si>
    <t>ณ วันที่ 31 ธันวาคม 2552</t>
  </si>
  <si>
    <t>ประเภททรัพย์สิน</t>
  </si>
  <si>
    <t>วันที่</t>
  </si>
  <si>
    <t>ระยะเวลา</t>
  </si>
  <si>
    <t>ค่าเสื่อมราคา</t>
  </si>
  <si>
    <t>เลขที่เอกสาร</t>
  </si>
  <si>
    <t>ซื้อมาจาก/ได้มาจาก</t>
  </si>
  <si>
    <t>จำนวนเงิน</t>
  </si>
  <si>
    <t>ซื้อมา</t>
  </si>
  <si>
    <t>(วัน)</t>
  </si>
  <si>
    <t>สะสมยกมา</t>
  </si>
  <si>
    <t>สะสมยกไป</t>
  </si>
  <si>
    <t>จำนวนสุทธิ</t>
  </si>
  <si>
    <t>ใบเสร็จ/กำกับฯ</t>
  </si>
  <si>
    <t>ยานพาหนะ</t>
  </si>
  <si>
    <t>รถยนต์กระบะ TOYOTA MIGHTY-X</t>
  </si>
  <si>
    <t>รถยนต์ FORD RANGER WLAT-568534</t>
  </si>
  <si>
    <t>รถ  Honda CRV</t>
  </si>
  <si>
    <t>รถเครน MITSUBISHI 82-3914 เชียงใหม่</t>
  </si>
  <si>
    <t>รถ MIZUBISHI ผข-5090</t>
  </si>
  <si>
    <t>รถเก๋ง SUZUKI CARRY 2008 ขาว</t>
  </si>
  <si>
    <t>รถปิคอัพ SUZUKI CARRY 2008 ขาว</t>
  </si>
  <si>
    <t>รถกระบะ Toyota Hilux Vigo 4x2 C ขาว</t>
  </si>
  <si>
    <t>เครื่องมือเครื่องใช้</t>
  </si>
  <si>
    <t>เครื่องถ่ายเอกสาร</t>
  </si>
  <si>
    <t>ตู้บานเลื่อนทึบ</t>
  </si>
  <si>
    <t>พัดลมดูดอากาศบน</t>
  </si>
  <si>
    <t>ตู้เย็น+พัดลมไอน้ำ</t>
  </si>
  <si>
    <t xml:space="preserve">พัดลม </t>
  </si>
  <si>
    <t>HP LPAH PGCKET PC H6365 CMOSVGA</t>
  </si>
  <si>
    <t>SONY # KVBM212P442 SIGNAL BOOSTER</t>
  </si>
  <si>
    <t>เครื่องทำน้ำอุ่น</t>
  </si>
  <si>
    <t>Micro Compo VCD AJ MV-1000</t>
  </si>
  <si>
    <t>โทรศัพท์มือถือ SAMSUNG D500</t>
  </si>
  <si>
    <t>โทรศัพท์มือถือ SAMSUNG X480</t>
  </si>
  <si>
    <t>โทรทัศน์สี 21 นิ้ว PANASONIC TC-21P</t>
  </si>
  <si>
    <t>โทรศัพท์มือถือ NOKIA 6820</t>
  </si>
  <si>
    <t>โทรศัพท์มือถือ NOKIA 3310</t>
  </si>
  <si>
    <t>เครื่องทำลายเอกสาร+เครื่องตอกบัตร+ฝาอบ HOUSE WORTH</t>
  </si>
  <si>
    <t>เครื่องสำรองไฟ PCM MIX800VA 2 เครื่อง</t>
  </si>
  <si>
    <t>เครื่องโทรสาร PANASONIC รุ่น KX-FP 362</t>
  </si>
  <si>
    <t>เครื่องสำรองไฟ PCM MTX800VA</t>
  </si>
  <si>
    <t>Samsung LCD 17" s3-743BX</t>
  </si>
  <si>
    <t>Fancoil Unit Carricr  รุ่น 42CH-12B</t>
  </si>
  <si>
    <t>เครี่องสำรองไฟ PCM MTX800VA</t>
  </si>
  <si>
    <t>เครื่องใช้และอุปกรณ์สำนักงาน</t>
  </si>
  <si>
    <t>โทรศัพท์</t>
  </si>
  <si>
    <t>เครื่องปริ้นเตอร์ ,LILO C1.</t>
  </si>
  <si>
    <t>เครื่องปริ้นเตอร์,ยูพีเอส</t>
  </si>
  <si>
    <t>Grand total</t>
  </si>
  <si>
    <t xml:space="preserve">                         =     ทดสอบการคิดค่าเสื่อมราคาซึ่งกิจการคิดค่าเสื่อมราคาโดยวิธีเส้นตรง ในอัตราร้อยละ 20 ต่อปี</t>
  </si>
  <si>
    <t xml:space="preserve">                         =      กำหนดมูลค่าซาก ทรัพย์สินทุกรายการ มีมูลค่าซาก 1 บาท</t>
  </si>
  <si>
    <t>โทรศัพท์ไร้สาย Pana</t>
  </si>
  <si>
    <t>เครื่องปรับอากาศ ซัมซุม AS24FANXST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</si>
</sst>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/m/yy"/>
    <numFmt numFmtId="166" formatCode="dd/mm/yy"/>
    <numFmt numFmtId="167" formatCode="#,##0.0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4"/>
      <color indexed="53"/>
      <name val="Cordia New"/>
      <family val="2"/>
    </font>
    <font>
      <sz val="14"/>
      <color indexed="10"/>
      <name val="Cordia Ne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Cordia Ne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tted"/>
    </border>
    <border>
      <left/>
      <right/>
      <top style="dotted"/>
      <bottom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6">
      <alignment/>
      <protection/>
    </xf>
    <xf numFmtId="1" fontId="2" fillId="0" borderId="0" xfId="56" applyNumberFormat="1" applyAlignment="1">
      <alignment horizontal="center"/>
      <protection/>
    </xf>
    <xf numFmtId="0" fontId="2" fillId="0" borderId="0" xfId="56" applyAlignment="1">
      <alignment horizontal="right"/>
      <protection/>
    </xf>
    <xf numFmtId="0" fontId="2" fillId="0" borderId="10" xfId="56" applyBorder="1">
      <alignment/>
      <protection/>
    </xf>
    <xf numFmtId="1" fontId="2" fillId="0" borderId="10" xfId="56" applyNumberFormat="1" applyBorder="1" applyAlignment="1">
      <alignment horizontal="center"/>
      <protection/>
    </xf>
    <xf numFmtId="164" fontId="2" fillId="33" borderId="10" xfId="44" applyFill="1" applyBorder="1" applyAlignment="1">
      <alignment/>
    </xf>
    <xf numFmtId="0" fontId="2" fillId="33" borderId="0" xfId="56" applyFill="1">
      <alignment/>
      <protection/>
    </xf>
    <xf numFmtId="0" fontId="2" fillId="0" borderId="10" xfId="56" applyBorder="1" applyAlignment="1">
      <alignment horizontal="right"/>
      <protection/>
    </xf>
    <xf numFmtId="0" fontId="3" fillId="0" borderId="11" xfId="56" applyFont="1" applyBorder="1" applyAlignment="1">
      <alignment horizontal="left"/>
      <protection/>
    </xf>
    <xf numFmtId="0" fontId="3" fillId="0" borderId="12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64" fontId="2" fillId="33" borderId="0" xfId="44" applyFill="1" applyAlignment="1">
      <alignment/>
    </xf>
    <xf numFmtId="0" fontId="3" fillId="0" borderId="10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43" fontId="2" fillId="0" borderId="14" xfId="56" applyNumberFormat="1" applyBorder="1">
      <alignment/>
      <protection/>
    </xf>
    <xf numFmtId="0" fontId="2" fillId="0" borderId="14" xfId="56" applyBorder="1">
      <alignment/>
      <protection/>
    </xf>
    <xf numFmtId="14" fontId="2" fillId="0" borderId="15" xfId="56" applyNumberFormat="1" applyBorder="1">
      <alignment/>
      <protection/>
    </xf>
    <xf numFmtId="0" fontId="2" fillId="0" borderId="14" xfId="56" applyBorder="1" applyAlignment="1">
      <alignment horizontal="right"/>
      <protection/>
    </xf>
    <xf numFmtId="14" fontId="2" fillId="0" borderId="0" xfId="56" applyNumberFormat="1">
      <alignment/>
      <protection/>
    </xf>
    <xf numFmtId="14" fontId="2" fillId="0" borderId="16" xfId="56" applyNumberFormat="1" applyBorder="1">
      <alignment/>
      <protection/>
    </xf>
    <xf numFmtId="43" fontId="2" fillId="0" borderId="15" xfId="56" applyNumberFormat="1" applyBorder="1">
      <alignment/>
      <protection/>
    </xf>
    <xf numFmtId="1" fontId="2" fillId="0" borderId="15" xfId="56" applyNumberFormat="1" applyBorder="1" applyAlignment="1">
      <alignment horizontal="center"/>
      <protection/>
    </xf>
    <xf numFmtId="0" fontId="2" fillId="0" borderId="15" xfId="56" applyBorder="1" applyAlignment="1">
      <alignment horizontal="left"/>
      <protection/>
    </xf>
    <xf numFmtId="0" fontId="2" fillId="0" borderId="15" xfId="56" applyBorder="1" applyAlignment="1">
      <alignment horizontal="right"/>
      <protection/>
    </xf>
    <xf numFmtId="14" fontId="2" fillId="0" borderId="16" xfId="56" applyNumberFormat="1" applyFont="1" applyBorder="1">
      <alignment/>
      <protection/>
    </xf>
    <xf numFmtId="43" fontId="2" fillId="0" borderId="15" xfId="56" applyNumberFormat="1" applyFont="1" applyBorder="1">
      <alignment/>
      <protection/>
    </xf>
    <xf numFmtId="165" fontId="2" fillId="0" borderId="15" xfId="56" applyNumberFormat="1" applyFont="1" applyBorder="1">
      <alignment/>
      <protection/>
    </xf>
    <xf numFmtId="43" fontId="2" fillId="0" borderId="17" xfId="56" applyNumberFormat="1" applyFont="1" applyBorder="1">
      <alignment/>
      <protection/>
    </xf>
    <xf numFmtId="0" fontId="2" fillId="0" borderId="15" xfId="56" applyFont="1" applyBorder="1" applyAlignment="1">
      <alignment horizontal="right"/>
      <protection/>
    </xf>
    <xf numFmtId="0" fontId="2" fillId="0" borderId="0" xfId="56" applyFont="1">
      <alignment/>
      <protection/>
    </xf>
    <xf numFmtId="165" fontId="2" fillId="0" borderId="17" xfId="56" applyNumberFormat="1" applyFont="1" applyBorder="1">
      <alignment/>
      <protection/>
    </xf>
    <xf numFmtId="0" fontId="2" fillId="0" borderId="18" xfId="56" applyFont="1" applyBorder="1" applyAlignment="1">
      <alignment horizontal="right"/>
      <protection/>
    </xf>
    <xf numFmtId="4" fontId="5" fillId="0" borderId="15" xfId="44" applyNumberFormat="1" applyFont="1" applyFill="1" applyBorder="1" applyAlignment="1">
      <alignment horizontal="center"/>
    </xf>
    <xf numFmtId="14" fontId="4" fillId="0" borderId="16" xfId="56" applyNumberFormat="1" applyFont="1" applyBorder="1">
      <alignment/>
      <protection/>
    </xf>
    <xf numFmtId="43" fontId="4" fillId="34" borderId="19" xfId="56" applyNumberFormat="1" applyFont="1" applyFill="1" applyBorder="1">
      <alignment/>
      <protection/>
    </xf>
    <xf numFmtId="165" fontId="4" fillId="0" borderId="15" xfId="56" applyNumberFormat="1" applyFont="1" applyBorder="1">
      <alignment/>
      <protection/>
    </xf>
    <xf numFmtId="1" fontId="4" fillId="0" borderId="20" xfId="56" applyNumberFormat="1" applyFont="1" applyBorder="1" applyAlignment="1">
      <alignment horizontal="center"/>
      <protection/>
    </xf>
    <xf numFmtId="0" fontId="4" fillId="0" borderId="20" xfId="56" applyFont="1" applyBorder="1" applyAlignment="1">
      <alignment horizontal="right"/>
      <protection/>
    </xf>
    <xf numFmtId="43" fontId="2" fillId="0" borderId="20" xfId="56" applyNumberFormat="1" applyBorder="1">
      <alignment/>
      <protection/>
    </xf>
    <xf numFmtId="0" fontId="2" fillId="0" borderId="16" xfId="56" applyBorder="1">
      <alignment/>
      <protection/>
    </xf>
    <xf numFmtId="43" fontId="2" fillId="0" borderId="17" xfId="56" applyNumberFormat="1" applyBorder="1">
      <alignment/>
      <protection/>
    </xf>
    <xf numFmtId="14" fontId="2" fillId="35" borderId="16" xfId="56" applyNumberFormat="1" applyFill="1" applyBorder="1">
      <alignment/>
      <protection/>
    </xf>
    <xf numFmtId="0" fontId="6" fillId="0" borderId="16" xfId="56" applyFont="1" applyFill="1" applyBorder="1">
      <alignment/>
      <protection/>
    </xf>
    <xf numFmtId="43" fontId="6" fillId="0" borderId="15" xfId="56" applyNumberFormat="1" applyFont="1" applyFill="1" applyBorder="1">
      <alignment/>
      <protection/>
    </xf>
    <xf numFmtId="165" fontId="6" fillId="0" borderId="16" xfId="56" applyNumberFormat="1" applyFont="1" applyFill="1" applyBorder="1">
      <alignment/>
      <protection/>
    </xf>
    <xf numFmtId="0" fontId="6" fillId="0" borderId="15" xfId="56" applyFont="1" applyFill="1" applyBorder="1" applyAlignment="1">
      <alignment horizontal="right"/>
      <protection/>
    </xf>
    <xf numFmtId="0" fontId="6" fillId="0" borderId="0" xfId="56" applyFont="1" applyFill="1">
      <alignment/>
      <protection/>
    </xf>
    <xf numFmtId="1" fontId="6" fillId="0" borderId="15" xfId="44" applyNumberFormat="1" applyFont="1" applyFill="1" applyBorder="1" applyAlignment="1">
      <alignment horizontal="center"/>
    </xf>
    <xf numFmtId="0" fontId="6" fillId="0" borderId="15" xfId="56" applyFont="1" applyFill="1" applyBorder="1" applyAlignment="1">
      <alignment horizontal="left"/>
      <protection/>
    </xf>
    <xf numFmtId="1" fontId="4" fillId="0" borderId="15" xfId="56" applyNumberFormat="1" applyFont="1" applyBorder="1" applyAlignment="1">
      <alignment horizontal="center"/>
      <protection/>
    </xf>
    <xf numFmtId="0" fontId="4" fillId="0" borderId="15" xfId="56" applyFont="1" applyBorder="1" applyAlignment="1">
      <alignment horizontal="right"/>
      <protection/>
    </xf>
    <xf numFmtId="14" fontId="2" fillId="0" borderId="21" xfId="56" applyNumberFormat="1" applyBorder="1">
      <alignment/>
      <protection/>
    </xf>
    <xf numFmtId="14" fontId="4" fillId="35" borderId="16" xfId="56" applyNumberFormat="1" applyFont="1" applyFill="1" applyBorder="1">
      <alignment/>
      <protection/>
    </xf>
    <xf numFmtId="43" fontId="4" fillId="34" borderId="22" xfId="56" applyNumberFormat="1" applyFont="1" applyFill="1" applyBorder="1">
      <alignment/>
      <protection/>
    </xf>
    <xf numFmtId="14" fontId="4" fillId="35" borderId="23" xfId="56" applyNumberFormat="1" applyFont="1" applyFill="1" applyBorder="1">
      <alignment/>
      <protection/>
    </xf>
    <xf numFmtId="1" fontId="4" fillId="35" borderId="15" xfId="56" applyNumberFormat="1" applyFont="1" applyFill="1" applyBorder="1" applyAlignment="1">
      <alignment horizontal="center"/>
      <protection/>
    </xf>
    <xf numFmtId="43" fontId="4" fillId="34" borderId="12" xfId="56" applyNumberFormat="1" applyFont="1" applyFill="1" applyBorder="1">
      <alignment/>
      <protection/>
    </xf>
    <xf numFmtId="164" fontId="4" fillId="36" borderId="19" xfId="56" applyNumberFormat="1" applyFont="1" applyFill="1" applyBorder="1">
      <alignment/>
      <protection/>
    </xf>
    <xf numFmtId="14" fontId="4" fillId="35" borderId="24" xfId="56" applyNumberFormat="1" applyFont="1" applyFill="1" applyBorder="1">
      <alignment/>
      <protection/>
    </xf>
    <xf numFmtId="1" fontId="4" fillId="35" borderId="20" xfId="56" applyNumberFormat="1" applyFont="1" applyFill="1" applyBorder="1" applyAlignment="1">
      <alignment horizontal="center"/>
      <protection/>
    </xf>
    <xf numFmtId="0" fontId="2" fillId="0" borderId="20" xfId="56" applyBorder="1">
      <alignment/>
      <protection/>
    </xf>
    <xf numFmtId="14" fontId="2" fillId="35" borderId="24" xfId="56" applyNumberFormat="1" applyFill="1" applyBorder="1">
      <alignment/>
      <protection/>
    </xf>
    <xf numFmtId="1" fontId="2" fillId="35" borderId="20" xfId="56" applyNumberFormat="1" applyFill="1" applyBorder="1" applyAlignment="1">
      <alignment horizontal="center"/>
      <protection/>
    </xf>
    <xf numFmtId="43" fontId="2" fillId="35" borderId="25" xfId="56" applyNumberFormat="1" applyFill="1" applyBorder="1">
      <alignment/>
      <protection/>
    </xf>
    <xf numFmtId="1" fontId="2" fillId="0" borderId="20" xfId="56" applyNumberFormat="1" applyFill="1" applyBorder="1" applyAlignment="1">
      <alignment horizontal="center"/>
      <protection/>
    </xf>
    <xf numFmtId="43" fontId="2" fillId="0" borderId="25" xfId="56" applyNumberFormat="1" applyFill="1" applyBorder="1">
      <alignment/>
      <protection/>
    </xf>
    <xf numFmtId="14" fontId="42" fillId="0" borderId="16" xfId="56" applyNumberFormat="1" applyFont="1" applyFill="1" applyBorder="1">
      <alignment/>
      <protection/>
    </xf>
    <xf numFmtId="43" fontId="42" fillId="0" borderId="15" xfId="56" applyNumberFormat="1" applyFont="1" applyFill="1" applyBorder="1">
      <alignment/>
      <protection/>
    </xf>
    <xf numFmtId="165" fontId="42" fillId="0" borderId="15" xfId="56" applyNumberFormat="1" applyFont="1" applyFill="1" applyBorder="1">
      <alignment/>
      <protection/>
    </xf>
    <xf numFmtId="0" fontId="42" fillId="0" borderId="15" xfId="56" applyFont="1" applyFill="1" applyBorder="1" applyAlignment="1">
      <alignment horizontal="left"/>
      <protection/>
    </xf>
    <xf numFmtId="0" fontId="42" fillId="0" borderId="0" xfId="56" applyFont="1" applyFill="1">
      <alignment/>
      <protection/>
    </xf>
    <xf numFmtId="0" fontId="42" fillId="0" borderId="15" xfId="56" applyFont="1" applyFill="1" applyBorder="1" applyAlignment="1">
      <alignment horizontal="right"/>
      <protection/>
    </xf>
    <xf numFmtId="43" fontId="42" fillId="0" borderId="17" xfId="56" applyNumberFormat="1" applyFont="1" applyFill="1" applyBorder="1">
      <alignment/>
      <protection/>
    </xf>
    <xf numFmtId="166" fontId="2" fillId="0" borderId="15" xfId="56" applyNumberFormat="1" applyBorder="1">
      <alignment/>
      <protection/>
    </xf>
    <xf numFmtId="164" fontId="2" fillId="37" borderId="0" xfId="44" applyFill="1" applyAlignment="1">
      <alignment/>
    </xf>
    <xf numFmtId="0" fontId="3" fillId="37" borderId="12" xfId="56" applyFont="1" applyFill="1" applyBorder="1" applyAlignment="1">
      <alignment horizontal="center"/>
      <protection/>
    </xf>
    <xf numFmtId="164" fontId="3" fillId="37" borderId="13" xfId="44" applyFont="1" applyFill="1" applyBorder="1" applyAlignment="1">
      <alignment horizontal="center"/>
    </xf>
    <xf numFmtId="0" fontId="3" fillId="37" borderId="13" xfId="56" applyFont="1" applyFill="1" applyBorder="1" applyAlignment="1">
      <alignment horizontal="center"/>
      <protection/>
    </xf>
    <xf numFmtId="164" fontId="2" fillId="37" borderId="14" xfId="44" applyFill="1" applyBorder="1" applyAlignment="1">
      <alignment/>
    </xf>
    <xf numFmtId="43" fontId="2" fillId="37" borderId="14" xfId="56" applyNumberFormat="1" applyFill="1" applyBorder="1">
      <alignment/>
      <protection/>
    </xf>
    <xf numFmtId="164" fontId="2" fillId="37" borderId="15" xfId="44" applyFill="1" applyBorder="1" applyAlignment="1">
      <alignment/>
    </xf>
    <xf numFmtId="43" fontId="2" fillId="37" borderId="15" xfId="56" applyNumberFormat="1" applyFill="1" applyBorder="1">
      <alignment/>
      <protection/>
    </xf>
    <xf numFmtId="164" fontId="42" fillId="37" borderId="15" xfId="44" applyFont="1" applyFill="1" applyBorder="1" applyAlignment="1">
      <alignment/>
    </xf>
    <xf numFmtId="43" fontId="42" fillId="37" borderId="15" xfId="56" applyNumberFormat="1" applyFont="1" applyFill="1" applyBorder="1">
      <alignment/>
      <protection/>
    </xf>
    <xf numFmtId="164" fontId="4" fillId="37" borderId="19" xfId="44" applyFont="1" applyFill="1" applyBorder="1" applyAlignment="1">
      <alignment/>
    </xf>
    <xf numFmtId="43" fontId="4" fillId="37" borderId="19" xfId="56" applyNumberFormat="1" applyFont="1" applyFill="1" applyBorder="1">
      <alignment/>
      <protection/>
    </xf>
    <xf numFmtId="164" fontId="2" fillId="37" borderId="20" xfId="44" applyFill="1" applyBorder="1" applyAlignment="1">
      <alignment/>
    </xf>
    <xf numFmtId="43" fontId="2" fillId="37" borderId="20" xfId="56" applyNumberFormat="1" applyFill="1" applyBorder="1">
      <alignment/>
      <protection/>
    </xf>
    <xf numFmtId="164" fontId="4" fillId="37" borderId="26" xfId="44" applyFont="1" applyFill="1" applyBorder="1" applyAlignment="1">
      <alignment/>
    </xf>
    <xf numFmtId="164" fontId="4" fillId="37" borderId="19" xfId="56" applyNumberFormat="1" applyFont="1" applyFill="1" applyBorder="1">
      <alignment/>
      <protection/>
    </xf>
    <xf numFmtId="0" fontId="2" fillId="37" borderId="20" xfId="56" applyFill="1" applyBorder="1">
      <alignment/>
      <protection/>
    </xf>
    <xf numFmtId="164" fontId="2" fillId="37" borderId="20" xfId="56" applyNumberFormat="1" applyFill="1" applyBorder="1">
      <alignment/>
      <protection/>
    </xf>
    <xf numFmtId="164" fontId="0" fillId="0" borderId="0" xfId="44" applyFont="1" applyAlignment="1">
      <alignment horizontal="center"/>
    </xf>
    <xf numFmtId="0" fontId="2" fillId="0" borderId="0" xfId="56" applyAlignment="1">
      <alignment horizontal="center"/>
      <protection/>
    </xf>
    <xf numFmtId="3" fontId="43" fillId="0" borderId="15" xfId="44" applyNumberFormat="1" applyFont="1" applyFill="1" applyBorder="1" applyAlignment="1">
      <alignment horizontal="center"/>
    </xf>
    <xf numFmtId="43" fontId="2" fillId="38" borderId="15" xfId="56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="130" zoomScaleNormal="130" zoomScaleSheetLayoutView="100" zoomScalePageLayoutView="0" workbookViewId="0" topLeftCell="A37">
      <selection activeCell="F43" sqref="F43"/>
    </sheetView>
  </sheetViews>
  <sheetFormatPr defaultColWidth="9.140625" defaultRowHeight="15"/>
  <cols>
    <col min="1" max="1" width="39.7109375" style="1" customWidth="1"/>
    <col min="2" max="2" width="14.57421875" style="1" customWidth="1"/>
    <col min="3" max="3" width="11.421875" style="1" customWidth="1"/>
    <col min="4" max="4" width="10.8515625" style="2" customWidth="1"/>
    <col min="5" max="5" width="12.8515625" style="1" bestFit="1" customWidth="1"/>
    <col min="6" max="6" width="12.00390625" style="13" customWidth="1"/>
    <col min="7" max="7" width="13.421875" style="7" customWidth="1"/>
    <col min="8" max="8" width="15.28125" style="7" customWidth="1"/>
    <col min="9" max="9" width="13.57421875" style="3" customWidth="1"/>
    <col min="10" max="10" width="9.8515625" style="1" bestFit="1" customWidth="1"/>
    <col min="11" max="16384" width="9.140625" style="1" customWidth="1"/>
  </cols>
  <sheetData>
    <row r="1" spans="1:9" ht="21.7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21.75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ht="21.75">
      <c r="A3" s="97" t="s">
        <v>2</v>
      </c>
      <c r="B3" s="97"/>
      <c r="C3" s="97"/>
      <c r="D3" s="97"/>
      <c r="E3" s="97"/>
      <c r="F3" s="97"/>
      <c r="G3" s="97"/>
      <c r="H3" s="97"/>
      <c r="I3" s="97"/>
    </row>
    <row r="4" spans="3:9" ht="3.75" customHeight="1">
      <c r="C4" s="4"/>
      <c r="D4" s="5"/>
      <c r="E4" s="4"/>
      <c r="F4" s="6"/>
      <c r="I4" s="8"/>
    </row>
    <row r="5" spans="1:9" s="11" customFormat="1" ht="21.75">
      <c r="A5" s="9" t="s">
        <v>3</v>
      </c>
      <c r="B5" s="10"/>
      <c r="C5" s="11" t="s">
        <v>4</v>
      </c>
      <c r="D5" s="12" t="s">
        <v>5</v>
      </c>
      <c r="E5" s="10" t="s">
        <v>6</v>
      </c>
      <c r="F5" s="78"/>
      <c r="G5" s="79" t="s">
        <v>6</v>
      </c>
      <c r="H5" s="79"/>
      <c r="I5" s="10" t="s">
        <v>7</v>
      </c>
    </row>
    <row r="6" spans="1:9" s="11" customFormat="1" ht="18.75">
      <c r="A6" s="14" t="s">
        <v>8</v>
      </c>
      <c r="B6" s="15" t="s">
        <v>9</v>
      </c>
      <c r="C6" s="15" t="s">
        <v>10</v>
      </c>
      <c r="D6" s="16" t="s">
        <v>11</v>
      </c>
      <c r="E6" s="15" t="s">
        <v>12</v>
      </c>
      <c r="F6" s="80" t="s">
        <v>6</v>
      </c>
      <c r="G6" s="81" t="s">
        <v>13</v>
      </c>
      <c r="H6" s="81" t="s">
        <v>14</v>
      </c>
      <c r="I6" s="15" t="s">
        <v>15</v>
      </c>
    </row>
    <row r="7" spans="1:10" ht="21.75">
      <c r="A7" s="17" t="s">
        <v>16</v>
      </c>
      <c r="B7" s="18"/>
      <c r="C7" s="19"/>
      <c r="D7" s="77">
        <v>19359</v>
      </c>
      <c r="E7" s="18"/>
      <c r="F7" s="82"/>
      <c r="G7" s="83"/>
      <c r="H7" s="83"/>
      <c r="I7" s="21"/>
      <c r="J7" s="22"/>
    </row>
    <row r="8" spans="1:9" ht="21.75">
      <c r="A8" s="23" t="s">
        <v>17</v>
      </c>
      <c r="B8" s="24">
        <v>153600</v>
      </c>
      <c r="C8" s="20">
        <v>236539</v>
      </c>
      <c r="D8" s="25">
        <v>365</v>
      </c>
      <c r="E8" s="24">
        <v>80973.176</v>
      </c>
      <c r="F8" s="84">
        <f>(B8-10000)/5</f>
        <v>28720</v>
      </c>
      <c r="G8" s="85">
        <f>E8+F8</f>
        <v>109693.176</v>
      </c>
      <c r="H8" s="85">
        <f>B8-G8</f>
        <v>43906.82399999999</v>
      </c>
      <c r="I8" s="26"/>
    </row>
    <row r="9" spans="1:9" ht="21.75">
      <c r="A9" s="23" t="s">
        <v>18</v>
      </c>
      <c r="B9" s="24">
        <v>474288.05</v>
      </c>
      <c r="C9" s="20">
        <v>236851</v>
      </c>
      <c r="D9" s="25">
        <v>365</v>
      </c>
      <c r="E9" s="24">
        <v>203010.81</v>
      </c>
      <c r="F9" s="84">
        <f>(B9-10000)/5</f>
        <v>92857.61</v>
      </c>
      <c r="G9" s="85">
        <f>E9+F9</f>
        <v>295868.42</v>
      </c>
      <c r="H9" s="85">
        <f>B9-G9</f>
        <v>178419.63</v>
      </c>
      <c r="I9" s="27"/>
    </row>
    <row r="10" spans="1:9" ht="21.75">
      <c r="A10" s="23" t="s">
        <v>19</v>
      </c>
      <c r="B10" s="24">
        <f>690302.88+1000</f>
        <v>691302.88</v>
      </c>
      <c r="C10" s="20">
        <v>237069</v>
      </c>
      <c r="D10" s="25">
        <v>365</v>
      </c>
      <c r="E10" s="24">
        <v>241596</v>
      </c>
      <c r="F10" s="84">
        <f>(B10-10000)/5</f>
        <v>136260.576</v>
      </c>
      <c r="G10" s="85">
        <f>E10+F10</f>
        <v>377856.576</v>
      </c>
      <c r="H10" s="85">
        <f>B10-G10</f>
        <v>313446.304</v>
      </c>
      <c r="I10" s="27"/>
    </row>
    <row r="11" spans="1:9" s="33" customFormat="1" ht="21.75">
      <c r="A11" s="28" t="s">
        <v>20</v>
      </c>
      <c r="B11" s="29">
        <f>323992.64</f>
        <v>323992.64</v>
      </c>
      <c r="C11" s="30">
        <v>18505</v>
      </c>
      <c r="D11" s="25">
        <v>365</v>
      </c>
      <c r="E11" s="31">
        <v>22013.74649863014</v>
      </c>
      <c r="F11" s="84">
        <f>(B11-10000)/5</f>
        <v>62798.528000000006</v>
      </c>
      <c r="G11" s="85">
        <f>E11+F11</f>
        <v>84812.27449863014</v>
      </c>
      <c r="H11" s="85">
        <f>B11-G11</f>
        <v>239180.36550136987</v>
      </c>
      <c r="I11" s="32"/>
    </row>
    <row r="12" spans="1:9" s="33" customFormat="1" ht="21.75">
      <c r="A12" s="28" t="s">
        <v>21</v>
      </c>
      <c r="B12" s="31">
        <v>235000</v>
      </c>
      <c r="C12" s="34">
        <v>18420</v>
      </c>
      <c r="D12" s="25">
        <v>365</v>
      </c>
      <c r="E12" s="31">
        <v>26912.3287671233</v>
      </c>
      <c r="F12" s="84">
        <f>(B12-10000)/5</f>
        <v>45000</v>
      </c>
      <c r="G12" s="85">
        <f>E12+F12</f>
        <v>71912.3287671233</v>
      </c>
      <c r="H12" s="85">
        <f>B12-G12</f>
        <v>163087.67123287672</v>
      </c>
      <c r="I12" s="35"/>
    </row>
    <row r="13" spans="1:9" s="74" customFormat="1" ht="21.75">
      <c r="A13" s="70" t="s">
        <v>22</v>
      </c>
      <c r="B13" s="71">
        <f>321794.39</f>
        <v>321794.39</v>
      </c>
      <c r="C13" s="72">
        <v>19051</v>
      </c>
      <c r="D13" s="98">
        <v>308</v>
      </c>
      <c r="E13" s="71">
        <v>0</v>
      </c>
      <c r="F13" s="86">
        <f>(((B13-10000)/5)/365)*D13</f>
        <v>52620.64225753425</v>
      </c>
      <c r="G13" s="87">
        <f>E13+F13</f>
        <v>52620.64225753425</v>
      </c>
      <c r="H13" s="87">
        <f>B13-G13</f>
        <v>269173.74774246576</v>
      </c>
      <c r="I13" s="73"/>
    </row>
    <row r="14" spans="1:9" s="74" customFormat="1" ht="21.75">
      <c r="A14" s="70" t="s">
        <v>23</v>
      </c>
      <c r="B14" s="71">
        <v>335274.77</v>
      </c>
      <c r="C14" s="72">
        <v>19084</v>
      </c>
      <c r="D14" s="98">
        <v>276</v>
      </c>
      <c r="E14" s="71">
        <v>0</v>
      </c>
      <c r="F14" s="86">
        <f>(((B14-10000)/5)/365)*D14</f>
        <v>49192.2391890411</v>
      </c>
      <c r="G14" s="87">
        <f>E14+F14</f>
        <v>49192.2391890411</v>
      </c>
      <c r="H14" s="87">
        <f>B14-G14</f>
        <v>286082.53081095894</v>
      </c>
      <c r="I14" s="75"/>
    </row>
    <row r="15" spans="1:9" s="74" customFormat="1" ht="21.75">
      <c r="A15" s="70" t="s">
        <v>24</v>
      </c>
      <c r="B15" s="76">
        <v>523682.24</v>
      </c>
      <c r="C15" s="72">
        <v>19348</v>
      </c>
      <c r="D15" s="98">
        <v>12</v>
      </c>
      <c r="E15" s="76">
        <v>0</v>
      </c>
      <c r="F15" s="86">
        <f>(((B15-10000)/5)/365)*D15</f>
        <v>3377.6366465753426</v>
      </c>
      <c r="G15" s="87">
        <f>E15+F15</f>
        <v>3377.6366465753426</v>
      </c>
      <c r="H15" s="87">
        <f>B15-G15</f>
        <v>520304.60335342464</v>
      </c>
      <c r="I15" s="75"/>
    </row>
    <row r="16" spans="1:9" s="17" customFormat="1" ht="21.75" thickBot="1">
      <c r="A16" s="37"/>
      <c r="B16" s="38">
        <f>SUM(B7:B15)</f>
        <v>3058934.9700000007</v>
      </c>
      <c r="C16" s="39"/>
      <c r="D16" s="40"/>
      <c r="E16" s="38">
        <f>SUM(E7:E15)</f>
        <v>574506.0612657535</v>
      </c>
      <c r="F16" s="88">
        <f>SUM(F8:F15)</f>
        <v>470827.23209315067</v>
      </c>
      <c r="G16" s="88">
        <f>SUM(G8:G15)</f>
        <v>1045333.293358904</v>
      </c>
      <c r="H16" s="88">
        <f>SUM(H8:H15)</f>
        <v>2013601.6766410961</v>
      </c>
      <c r="I16" s="41"/>
    </row>
    <row r="17" spans="1:9" ht="22.5" thickTop="1">
      <c r="A17" s="37" t="s">
        <v>25</v>
      </c>
      <c r="B17" s="42"/>
      <c r="C17" s="23"/>
      <c r="D17" s="25"/>
      <c r="E17" s="42"/>
      <c r="F17" s="90"/>
      <c r="G17" s="91"/>
      <c r="H17" s="91"/>
      <c r="I17" s="27"/>
    </row>
    <row r="18" spans="1:9" ht="21.75">
      <c r="A18" s="43" t="s">
        <v>26</v>
      </c>
      <c r="B18" s="24">
        <v>25000</v>
      </c>
      <c r="C18" s="23">
        <v>236341</v>
      </c>
      <c r="D18" s="25"/>
      <c r="E18" s="24">
        <v>14571.046400000001</v>
      </c>
      <c r="F18" s="84">
        <f>(B18-1000)/5</f>
        <v>4800</v>
      </c>
      <c r="G18" s="85">
        <f>E18+F18</f>
        <v>19371.0464</v>
      </c>
      <c r="H18" s="85">
        <f>B18-G18</f>
        <v>5628.953600000001</v>
      </c>
      <c r="I18" s="27"/>
    </row>
    <row r="19" spans="1:9" ht="21.75">
      <c r="A19" s="43" t="s">
        <v>27</v>
      </c>
      <c r="B19" s="24">
        <v>1672.9</v>
      </c>
      <c r="C19" s="23">
        <v>236364</v>
      </c>
      <c r="D19" s="25"/>
      <c r="E19" s="24">
        <v>964.1895999999999</v>
      </c>
      <c r="F19" s="84">
        <f aca="true" t="shared" si="0" ref="F19:F32">(B19-1000)/5</f>
        <v>134.58</v>
      </c>
      <c r="G19" s="85">
        <f aca="true" t="shared" si="1" ref="G19:G32">E19+F19</f>
        <v>1098.7695999999999</v>
      </c>
      <c r="H19" s="85">
        <f aca="true" t="shared" si="2" ref="H19:H32">B19-G19</f>
        <v>574.1304000000002</v>
      </c>
      <c r="I19" s="27"/>
    </row>
    <row r="20" spans="1:9" ht="21.75">
      <c r="A20" s="43" t="s">
        <v>28</v>
      </c>
      <c r="B20" s="24">
        <v>1710.28</v>
      </c>
      <c r="C20" s="23">
        <v>236364</v>
      </c>
      <c r="D20" s="25"/>
      <c r="E20" s="24">
        <v>409.3264</v>
      </c>
      <c r="F20" s="84">
        <f t="shared" si="0"/>
        <v>142.05599999999998</v>
      </c>
      <c r="G20" s="85">
        <f t="shared" si="1"/>
        <v>551.3824</v>
      </c>
      <c r="H20" s="85">
        <f t="shared" si="2"/>
        <v>1158.8976</v>
      </c>
      <c r="I20" s="27"/>
    </row>
    <row r="21" spans="1:9" ht="21.75">
      <c r="A21" s="43" t="s">
        <v>27</v>
      </c>
      <c r="B21" s="24">
        <v>1672.9</v>
      </c>
      <c r="C21" s="23">
        <v>236365</v>
      </c>
      <c r="D21" s="25"/>
      <c r="E21" s="24">
        <v>963.7224</v>
      </c>
      <c r="F21" s="84">
        <f t="shared" si="0"/>
        <v>134.58</v>
      </c>
      <c r="G21" s="85">
        <f t="shared" si="1"/>
        <v>1098.3024</v>
      </c>
      <c r="H21" s="85">
        <f t="shared" si="2"/>
        <v>574.5976</v>
      </c>
      <c r="I21" s="27"/>
    </row>
    <row r="22" spans="1:9" ht="21.75">
      <c r="A22" s="43" t="s">
        <v>29</v>
      </c>
      <c r="B22" s="24">
        <v>6803.74</v>
      </c>
      <c r="C22" s="23">
        <v>236403</v>
      </c>
      <c r="D22" s="25"/>
      <c r="E22" s="24">
        <v>3845.4487999999997</v>
      </c>
      <c r="F22" s="84">
        <f t="shared" si="0"/>
        <v>1160.748</v>
      </c>
      <c r="G22" s="85">
        <f t="shared" si="1"/>
        <v>5006.1968</v>
      </c>
      <c r="H22" s="85">
        <f t="shared" si="2"/>
        <v>1797.5432</v>
      </c>
      <c r="I22" s="27"/>
    </row>
    <row r="23" spans="1:9" ht="21.75">
      <c r="A23" s="43" t="s">
        <v>30</v>
      </c>
      <c r="B23" s="24">
        <v>1932.71</v>
      </c>
      <c r="C23" s="23">
        <v>236446</v>
      </c>
      <c r="D23" s="25"/>
      <c r="E23" s="24">
        <v>515.9036</v>
      </c>
      <c r="F23" s="84">
        <f t="shared" si="0"/>
        <v>186.542</v>
      </c>
      <c r="G23" s="85">
        <f t="shared" si="1"/>
        <v>702.4456</v>
      </c>
      <c r="H23" s="85">
        <f t="shared" si="2"/>
        <v>1230.2644</v>
      </c>
      <c r="I23" s="27"/>
    </row>
    <row r="24" spans="1:9" ht="21.75">
      <c r="A24" s="43" t="s">
        <v>31</v>
      </c>
      <c r="B24" s="24">
        <v>25887.85</v>
      </c>
      <c r="C24" s="23">
        <v>236628</v>
      </c>
      <c r="D24" s="25"/>
      <c r="E24" s="24">
        <v>13002.646799999999</v>
      </c>
      <c r="F24" s="84">
        <f t="shared" si="0"/>
        <v>4977.57</v>
      </c>
      <c r="G24" s="85">
        <f t="shared" si="1"/>
        <v>17980.2168</v>
      </c>
      <c r="H24" s="85">
        <f t="shared" si="2"/>
        <v>7907.6332</v>
      </c>
      <c r="I24" s="27"/>
    </row>
    <row r="25" spans="1:9" ht="21.75">
      <c r="A25" s="43" t="s">
        <v>32</v>
      </c>
      <c r="B25" s="24">
        <v>5598.13</v>
      </c>
      <c r="C25" s="23">
        <v>236630</v>
      </c>
      <c r="D25" s="25"/>
      <c r="E25" s="24">
        <v>2808.6196</v>
      </c>
      <c r="F25" s="84">
        <f t="shared" si="0"/>
        <v>919.626</v>
      </c>
      <c r="G25" s="85">
        <f t="shared" si="1"/>
        <v>3728.2456</v>
      </c>
      <c r="H25" s="85">
        <f t="shared" si="2"/>
        <v>1869.8844</v>
      </c>
      <c r="I25" s="27"/>
    </row>
    <row r="26" spans="1:9" ht="21.75">
      <c r="A26" s="43" t="s">
        <v>33</v>
      </c>
      <c r="B26" s="44">
        <v>3168.22</v>
      </c>
      <c r="C26" s="23">
        <v>236656</v>
      </c>
      <c r="D26" s="25"/>
      <c r="E26" s="44">
        <v>1566.4728</v>
      </c>
      <c r="F26" s="84">
        <f t="shared" si="0"/>
        <v>433.64399999999995</v>
      </c>
      <c r="G26" s="85">
        <f t="shared" si="1"/>
        <v>2000.1168</v>
      </c>
      <c r="H26" s="85">
        <f t="shared" si="2"/>
        <v>1168.1031999999998</v>
      </c>
      <c r="I26" s="27"/>
    </row>
    <row r="27" spans="1:9" ht="21.75">
      <c r="A27" s="43" t="s">
        <v>34</v>
      </c>
      <c r="B27" s="44">
        <v>2794.39</v>
      </c>
      <c r="C27" s="45">
        <v>236695</v>
      </c>
      <c r="D27" s="25"/>
      <c r="E27" s="44">
        <v>1347.9836</v>
      </c>
      <c r="F27" s="84">
        <f t="shared" si="0"/>
        <v>358.878</v>
      </c>
      <c r="G27" s="85">
        <f t="shared" si="1"/>
        <v>1706.8616</v>
      </c>
      <c r="H27" s="85">
        <f t="shared" si="2"/>
        <v>1087.5284</v>
      </c>
      <c r="I27" s="27"/>
    </row>
    <row r="28" spans="1:9" ht="21.75">
      <c r="A28" s="43" t="s">
        <v>35</v>
      </c>
      <c r="B28" s="44">
        <v>17009.35</v>
      </c>
      <c r="C28" s="23">
        <v>236796</v>
      </c>
      <c r="D28" s="25"/>
      <c r="E28" s="44">
        <v>7608.543599999999</v>
      </c>
      <c r="F28" s="84">
        <f t="shared" si="0"/>
        <v>3201.87</v>
      </c>
      <c r="G28" s="85">
        <f t="shared" si="1"/>
        <v>10810.4136</v>
      </c>
      <c r="H28" s="85">
        <f t="shared" si="2"/>
        <v>6198.936399999999</v>
      </c>
      <c r="I28" s="27"/>
    </row>
    <row r="29" spans="1:9" ht="21.75">
      <c r="A29" s="43" t="s">
        <v>36</v>
      </c>
      <c r="B29" s="44">
        <v>5560.75</v>
      </c>
      <c r="C29" s="23">
        <v>236833</v>
      </c>
      <c r="D29" s="25"/>
      <c r="E29" s="44">
        <v>2415.2076</v>
      </c>
      <c r="F29" s="84">
        <f t="shared" si="0"/>
        <v>912.15</v>
      </c>
      <c r="G29" s="85">
        <f t="shared" si="1"/>
        <v>3327.3576000000003</v>
      </c>
      <c r="H29" s="85">
        <f t="shared" si="2"/>
        <v>2233.3923999999997</v>
      </c>
      <c r="I29" s="27"/>
    </row>
    <row r="30" spans="1:9" ht="21.75">
      <c r="A30" s="43" t="s">
        <v>37</v>
      </c>
      <c r="B30" s="44">
        <v>4484.11</v>
      </c>
      <c r="C30" s="23">
        <v>236843</v>
      </c>
      <c r="D30" s="25"/>
      <c r="E30" s="44">
        <v>1931.8539999999998</v>
      </c>
      <c r="F30" s="84">
        <f t="shared" si="0"/>
        <v>696.8219999999999</v>
      </c>
      <c r="G30" s="85">
        <f t="shared" si="1"/>
        <v>2628.6759999999995</v>
      </c>
      <c r="H30" s="85">
        <f t="shared" si="2"/>
        <v>1855.4340000000002</v>
      </c>
      <c r="I30" s="27"/>
    </row>
    <row r="31" spans="1:9" ht="21.75">
      <c r="A31" s="43" t="s">
        <v>38</v>
      </c>
      <c r="B31" s="44">
        <v>7616.82</v>
      </c>
      <c r="C31" s="23">
        <v>236843</v>
      </c>
      <c r="D31" s="25"/>
      <c r="E31" s="44">
        <v>3281.5432</v>
      </c>
      <c r="F31" s="84">
        <f t="shared" si="0"/>
        <v>1323.364</v>
      </c>
      <c r="G31" s="85">
        <f t="shared" si="1"/>
        <v>4604.9072</v>
      </c>
      <c r="H31" s="85">
        <f t="shared" si="2"/>
        <v>3011.9128</v>
      </c>
      <c r="I31" s="27"/>
    </row>
    <row r="32" spans="1:9" ht="21.75">
      <c r="A32" s="43" t="s">
        <v>39</v>
      </c>
      <c r="B32" s="44">
        <v>1400</v>
      </c>
      <c r="C32" s="23">
        <v>236846</v>
      </c>
      <c r="D32" s="25"/>
      <c r="E32" s="44">
        <v>601.6320000000001</v>
      </c>
      <c r="F32" s="84">
        <f t="shared" si="0"/>
        <v>80</v>
      </c>
      <c r="G32" s="85">
        <f t="shared" si="1"/>
        <v>681.6320000000001</v>
      </c>
      <c r="H32" s="85">
        <f t="shared" si="2"/>
        <v>718.3679999999999</v>
      </c>
      <c r="I32" s="27"/>
    </row>
    <row r="33" spans="1:9" s="50" customFormat="1" ht="21.75">
      <c r="A33" s="46" t="s">
        <v>40</v>
      </c>
      <c r="B33" s="47">
        <v>12364.49</v>
      </c>
      <c r="C33" s="48">
        <v>18998</v>
      </c>
      <c r="D33" s="36">
        <v>361</v>
      </c>
      <c r="E33" s="47">
        <v>0</v>
      </c>
      <c r="F33" s="86">
        <f>(((B33-1000)/5)/365)*D33</f>
        <v>2247.9895287671234</v>
      </c>
      <c r="G33" s="87">
        <f>E33+F33</f>
        <v>2247.9895287671234</v>
      </c>
      <c r="H33" s="87">
        <f>B33-G33</f>
        <v>10116.500471232877</v>
      </c>
      <c r="I33" s="49"/>
    </row>
    <row r="34" spans="1:9" s="50" customFormat="1" ht="21.75">
      <c r="A34" s="46" t="s">
        <v>41</v>
      </c>
      <c r="B34" s="47">
        <v>4280.37</v>
      </c>
      <c r="C34" s="48">
        <v>19004</v>
      </c>
      <c r="D34" s="51">
        <v>355</v>
      </c>
      <c r="E34" s="47">
        <v>0</v>
      </c>
      <c r="F34" s="86">
        <f aca="true" t="shared" si="3" ref="F34:F40">(((B34-1000)/5)/365)*D34</f>
        <v>638.0993698630136</v>
      </c>
      <c r="G34" s="87">
        <f aca="true" t="shared" si="4" ref="G34:G40">E34+F34</f>
        <v>638.0993698630136</v>
      </c>
      <c r="H34" s="87">
        <f aca="true" t="shared" si="5" ref="H34:H40">B34-G34</f>
        <v>3642.2706301369863</v>
      </c>
      <c r="I34" s="52"/>
    </row>
    <row r="35" spans="1:9" s="50" customFormat="1" ht="21.75">
      <c r="A35" s="46" t="s">
        <v>42</v>
      </c>
      <c r="B35" s="47">
        <v>6532.71</v>
      </c>
      <c r="C35" s="48">
        <v>19024</v>
      </c>
      <c r="D35" s="51">
        <v>335</v>
      </c>
      <c r="E35" s="47">
        <v>0</v>
      </c>
      <c r="F35" s="86">
        <f t="shared" si="3"/>
        <v>1015.5933424657534</v>
      </c>
      <c r="G35" s="87">
        <f t="shared" si="4"/>
        <v>1015.5933424657534</v>
      </c>
      <c r="H35" s="87">
        <f t="shared" si="5"/>
        <v>5517.116657534247</v>
      </c>
      <c r="I35" s="49"/>
    </row>
    <row r="36" spans="1:9" s="50" customFormat="1" ht="21.75">
      <c r="A36" s="46" t="s">
        <v>43</v>
      </c>
      <c r="B36" s="47">
        <v>2037.38</v>
      </c>
      <c r="C36" s="48">
        <v>19085</v>
      </c>
      <c r="D36" s="51">
        <v>275</v>
      </c>
      <c r="E36" s="47">
        <v>0</v>
      </c>
      <c r="F36" s="86">
        <f t="shared" si="3"/>
        <v>156.31753424657535</v>
      </c>
      <c r="G36" s="87">
        <f t="shared" si="4"/>
        <v>156.31753424657535</v>
      </c>
      <c r="H36" s="87">
        <f t="shared" si="5"/>
        <v>1881.0624657534247</v>
      </c>
      <c r="I36" s="49"/>
    </row>
    <row r="37" spans="1:9" s="50" customFormat="1" ht="21.75">
      <c r="A37" s="46" t="s">
        <v>44</v>
      </c>
      <c r="B37" s="47">
        <v>5207.48</v>
      </c>
      <c r="C37" s="48">
        <v>19104</v>
      </c>
      <c r="D37" s="51">
        <v>256</v>
      </c>
      <c r="E37" s="47">
        <v>0</v>
      </c>
      <c r="F37" s="86">
        <f t="shared" si="3"/>
        <v>590.1999342465753</v>
      </c>
      <c r="G37" s="87">
        <f t="shared" si="4"/>
        <v>590.1999342465753</v>
      </c>
      <c r="H37" s="87">
        <f t="shared" si="5"/>
        <v>4617.280065753424</v>
      </c>
      <c r="I37" s="49"/>
    </row>
    <row r="38" spans="1:9" s="50" customFormat="1" ht="21.75">
      <c r="A38" s="46" t="s">
        <v>55</v>
      </c>
      <c r="B38" s="47">
        <v>23364.49</v>
      </c>
      <c r="C38" s="48">
        <v>19170</v>
      </c>
      <c r="D38" s="51">
        <v>190</v>
      </c>
      <c r="E38" s="47">
        <v>0</v>
      </c>
      <c r="F38" s="86">
        <f t="shared" si="3"/>
        <v>2328.3578630136985</v>
      </c>
      <c r="G38" s="87">
        <f t="shared" si="4"/>
        <v>2328.3578630136985</v>
      </c>
      <c r="H38" s="87">
        <f t="shared" si="5"/>
        <v>21036.132136986304</v>
      </c>
      <c r="I38" s="49"/>
    </row>
    <row r="39" spans="1:9" s="50" customFormat="1" ht="21.75">
      <c r="A39" s="46" t="s">
        <v>45</v>
      </c>
      <c r="B39" s="47">
        <v>31962.62</v>
      </c>
      <c r="C39" s="48">
        <v>19171</v>
      </c>
      <c r="D39" s="51">
        <v>189</v>
      </c>
      <c r="E39" s="47">
        <v>0</v>
      </c>
      <c r="F39" s="86">
        <f t="shared" si="3"/>
        <v>3206.5398246575337</v>
      </c>
      <c r="G39" s="87">
        <f t="shared" si="4"/>
        <v>3206.5398246575337</v>
      </c>
      <c r="H39" s="87">
        <f t="shared" si="5"/>
        <v>28756.080175342464</v>
      </c>
      <c r="I39" s="49"/>
    </row>
    <row r="40" spans="1:9" s="50" customFormat="1" ht="21.75">
      <c r="A40" s="46" t="s">
        <v>46</v>
      </c>
      <c r="B40" s="47">
        <v>2037.38</v>
      </c>
      <c r="C40" s="48">
        <v>19172</v>
      </c>
      <c r="D40" s="51">
        <v>188</v>
      </c>
      <c r="E40" s="47">
        <v>0</v>
      </c>
      <c r="F40" s="86">
        <f t="shared" si="3"/>
        <v>106.86435068493152</v>
      </c>
      <c r="G40" s="87">
        <f t="shared" si="4"/>
        <v>106.86435068493152</v>
      </c>
      <c r="H40" s="87">
        <f t="shared" si="5"/>
        <v>1930.5156493150687</v>
      </c>
      <c r="I40" s="49"/>
    </row>
    <row r="41" spans="1:9" s="17" customFormat="1" ht="21.75" thickBot="1">
      <c r="A41" s="37"/>
      <c r="B41" s="38">
        <f>SUM(B17:B40)</f>
        <v>200099.07</v>
      </c>
      <c r="C41" s="37"/>
      <c r="D41" s="53"/>
      <c r="E41" s="38">
        <f>SUM(E17:E40)</f>
        <v>55834.1404</v>
      </c>
      <c r="F41" s="89">
        <f>SUM(F18:F40)</f>
        <v>29752.391747945214</v>
      </c>
      <c r="G41" s="89">
        <f>SUM(G18:G40)</f>
        <v>85586.53214794521</v>
      </c>
      <c r="H41" s="89">
        <f>SUM(H18:H40)</f>
        <v>114512.5378520548</v>
      </c>
      <c r="I41" s="54"/>
    </row>
    <row r="42" spans="1:9" ht="22.5" thickTop="1">
      <c r="A42" s="37" t="s">
        <v>47</v>
      </c>
      <c r="B42" s="42"/>
      <c r="C42" s="23"/>
      <c r="D42" s="25"/>
      <c r="E42" s="42"/>
      <c r="F42" s="90"/>
      <c r="G42" s="91"/>
      <c r="H42" s="91"/>
      <c r="I42" s="27"/>
    </row>
    <row r="43" spans="1:9" ht="21.75">
      <c r="A43" s="43" t="s">
        <v>48</v>
      </c>
      <c r="B43" s="99">
        <v>1371.96</v>
      </c>
      <c r="C43" s="23">
        <v>236319</v>
      </c>
      <c r="D43" s="25"/>
      <c r="E43" s="24">
        <v>218.9872</v>
      </c>
      <c r="F43" s="84">
        <f>(B43-100)/5</f>
        <v>254.392</v>
      </c>
      <c r="G43" s="85">
        <f>E43+F43</f>
        <v>473.37919999999997</v>
      </c>
      <c r="H43" s="85">
        <f>B43-G43</f>
        <v>898.5808000000001</v>
      </c>
      <c r="I43" s="27"/>
    </row>
    <row r="44" spans="1:9" ht="21.75">
      <c r="A44" s="43" t="s">
        <v>49</v>
      </c>
      <c r="B44" s="24">
        <v>12504.67</v>
      </c>
      <c r="C44" s="23">
        <v>236319</v>
      </c>
      <c r="D44" s="25"/>
      <c r="E44" s="24">
        <v>7365.0668000000005</v>
      </c>
      <c r="F44" s="84">
        <f>(B44-100)/5</f>
        <v>2480.934</v>
      </c>
      <c r="G44" s="85">
        <f>E44+F44</f>
        <v>9846.000800000002</v>
      </c>
      <c r="H44" s="85">
        <f>B44-G44</f>
        <v>2658.6691999999985</v>
      </c>
      <c r="I44" s="27"/>
    </row>
    <row r="45" spans="1:9" ht="21.75">
      <c r="A45" s="43" t="s">
        <v>54</v>
      </c>
      <c r="B45" s="99">
        <v>2279.44</v>
      </c>
      <c r="C45" s="23">
        <v>236320</v>
      </c>
      <c r="D45" s="25"/>
      <c r="E45" s="24">
        <v>164.4128</v>
      </c>
      <c r="F45" s="84">
        <f>(B45-100)/5</f>
        <v>435.88800000000003</v>
      </c>
      <c r="G45" s="85">
        <f>E45+F45</f>
        <v>600.3008</v>
      </c>
      <c r="H45" s="85">
        <f>B45-G45</f>
        <v>1679.1392</v>
      </c>
      <c r="I45" s="27"/>
    </row>
    <row r="46" spans="1:9" ht="21.75">
      <c r="A46" s="43" t="s">
        <v>50</v>
      </c>
      <c r="B46" s="44">
        <v>9288.79</v>
      </c>
      <c r="C46" s="55">
        <v>236364</v>
      </c>
      <c r="D46" s="25"/>
      <c r="E46" s="44">
        <v>5354.0636</v>
      </c>
      <c r="F46" s="84">
        <f>(B46-100)/5</f>
        <v>1837.7580000000003</v>
      </c>
      <c r="G46" s="85">
        <f>E46+F46</f>
        <v>7191.821600000001</v>
      </c>
      <c r="H46" s="85">
        <f>B46-G46</f>
        <v>2096.9683999999997</v>
      </c>
      <c r="I46" s="27"/>
    </row>
    <row r="47" spans="1:9" s="17" customFormat="1" ht="21">
      <c r="A47" s="56"/>
      <c r="B47" s="57">
        <f>SUM(B42:B46)</f>
        <v>25444.86</v>
      </c>
      <c r="C47" s="58"/>
      <c r="D47" s="59"/>
      <c r="E47" s="60">
        <f>SUM(E42:E46)</f>
        <v>13102.5304</v>
      </c>
      <c r="F47" s="92">
        <f>SUM(F43:F46)</f>
        <v>5008.972</v>
      </c>
      <c r="G47" s="92">
        <f>SUM(G43:G46)</f>
        <v>18111.502400000005</v>
      </c>
      <c r="H47" s="92">
        <f>SUM(H43:H46)</f>
        <v>7333.3575999999985</v>
      </c>
      <c r="I47" s="54"/>
    </row>
    <row r="48" spans="1:9" s="17" customFormat="1" ht="21.75" thickBot="1">
      <c r="A48" s="56" t="s">
        <v>51</v>
      </c>
      <c r="B48" s="61"/>
      <c r="C48" s="62"/>
      <c r="D48" s="63"/>
      <c r="E48" s="61"/>
      <c r="F48" s="93"/>
      <c r="G48" s="93"/>
      <c r="H48" s="93"/>
      <c r="I48" s="54"/>
    </row>
    <row r="49" spans="1:9" ht="16.5" customHeight="1" thickTop="1">
      <c r="A49" s="45"/>
      <c r="B49" s="64"/>
      <c r="C49" s="65"/>
      <c r="D49" s="66"/>
      <c r="E49" s="67"/>
      <c r="F49" s="90"/>
      <c r="G49" s="94"/>
      <c r="H49" s="94"/>
      <c r="I49" s="27"/>
    </row>
    <row r="50" spans="1:9" ht="21.75">
      <c r="A50" s="45" t="s">
        <v>52</v>
      </c>
      <c r="B50" s="64"/>
      <c r="C50" s="65"/>
      <c r="D50" s="66"/>
      <c r="E50" s="67"/>
      <c r="F50" s="90"/>
      <c r="G50" s="95"/>
      <c r="H50" s="94"/>
      <c r="I50" s="27"/>
    </row>
    <row r="51" spans="1:9" ht="21.75">
      <c r="A51" s="45" t="s">
        <v>53</v>
      </c>
      <c r="B51" s="64"/>
      <c r="C51" s="65"/>
      <c r="D51" s="68"/>
      <c r="E51" s="69"/>
      <c r="F51" s="90"/>
      <c r="G51" s="94"/>
      <c r="H51" s="90"/>
      <c r="I51" s="27"/>
    </row>
  </sheetData>
  <sheetProtection/>
  <mergeCells count="3">
    <mergeCell ref="A1:I1"/>
    <mergeCell ref="A2:I2"/>
    <mergeCell ref="A3:I3"/>
  </mergeCells>
  <printOptions/>
  <pageMargins left="0.22" right="0.19" top="0.22" bottom="0.3" header="0.21" footer="0.2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TS</cp:lastModifiedBy>
  <cp:lastPrinted>2011-11-24T04:36:05Z</cp:lastPrinted>
  <dcterms:created xsi:type="dcterms:W3CDTF">2010-04-07T16:04:54Z</dcterms:created>
  <dcterms:modified xsi:type="dcterms:W3CDTF">2012-03-30T09:32:36Z</dcterms:modified>
  <cp:category/>
  <cp:version/>
  <cp:contentType/>
  <cp:contentStatus/>
</cp:coreProperties>
</file>